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7100" windowHeight="8385"/>
  </bookViews>
  <sheets>
    <sheet name="Temperature calculations" sheetId="1" r:id="rId1"/>
  </sheets>
  <calcPr calcId="125725"/>
</workbook>
</file>

<file path=xl/calcChain.xml><?xml version="1.0" encoding="utf-8"?>
<calcChain xmlns="http://schemas.openxmlformats.org/spreadsheetml/2006/main">
  <c r="D7" i="1"/>
  <c r="L20"/>
  <c r="C6"/>
  <c r="M18"/>
  <c r="L22"/>
  <c r="L21"/>
  <c r="M21" s="1"/>
  <c r="F13" l="1"/>
  <c r="M15" l="1"/>
  <c r="M16"/>
  <c r="D17"/>
  <c r="H13"/>
  <c r="B17" l="1"/>
  <c r="D16"/>
  <c r="C16"/>
  <c r="C17" s="1"/>
</calcChain>
</file>

<file path=xl/sharedStrings.xml><?xml version="1.0" encoding="utf-8"?>
<sst xmlns="http://schemas.openxmlformats.org/spreadsheetml/2006/main" count="49" uniqueCount="39">
  <si>
    <t>kg</t>
  </si>
  <si>
    <t>Degree of insulation in the walls and roof</t>
  </si>
  <si>
    <t>insulated</t>
  </si>
  <si>
    <t>not insulated</t>
  </si>
  <si>
    <t>not sure</t>
  </si>
  <si>
    <t>Air movement at pig height</t>
  </si>
  <si>
    <t>m/s</t>
  </si>
  <si>
    <t>Floor type</t>
  </si>
  <si>
    <t>Deep straw bed</t>
  </si>
  <si>
    <t>No bedding solid insulated</t>
  </si>
  <si>
    <t>No bedding solid uninsulated</t>
  </si>
  <si>
    <t>Slatted floor no under draught</t>
  </si>
  <si>
    <t>Slatted floor with under draught</t>
  </si>
  <si>
    <t>Wet solid, uninsulated floor</t>
  </si>
  <si>
    <t>sow individual</t>
  </si>
  <si>
    <t>sow group bedded</t>
  </si>
  <si>
    <t>lactating sow</t>
  </si>
  <si>
    <t>boar</t>
  </si>
  <si>
    <t>Effective temperature experienced by the pig is</t>
  </si>
  <si>
    <t>ºC</t>
  </si>
  <si>
    <r>
      <rPr>
        <sz val="11"/>
        <color theme="1"/>
        <rFont val="Times New Roman"/>
        <family val="1"/>
      </rPr>
      <t>º</t>
    </r>
    <r>
      <rPr>
        <sz val="11"/>
        <color theme="1"/>
        <rFont val="Times New Roman"/>
        <family val="2"/>
      </rPr>
      <t>C</t>
    </r>
  </si>
  <si>
    <t>Current ambient room temperature</t>
  </si>
  <si>
    <t>Effect on feed intake?</t>
  </si>
  <si>
    <t>Thermal comfort - effective temperature</t>
  </si>
  <si>
    <t>What is the effective temperature your pigs are experiencing?</t>
  </si>
  <si>
    <r>
      <t>Thermal neutral temperature (</t>
    </r>
    <r>
      <rPr>
        <sz val="11"/>
        <color theme="1"/>
        <rFont val="Times New Roman"/>
        <family val="1"/>
      </rPr>
      <t>± 1ºC)</t>
    </r>
  </si>
  <si>
    <t>g/day</t>
  </si>
  <si>
    <t>Effect on growth rates?</t>
  </si>
  <si>
    <t>If temperature adjustment is not made- likely effects on the pig are:</t>
  </si>
  <si>
    <t>Weight of pig:</t>
  </si>
  <si>
    <t>Calculations</t>
  </si>
  <si>
    <t>Lists and calculations</t>
  </si>
  <si>
    <t>Feed intake to growth rate</t>
  </si>
  <si>
    <t xml:space="preserve">Weight of the pig: </t>
  </si>
  <si>
    <t>Sow gestating</t>
  </si>
  <si>
    <t>Sow lactating</t>
  </si>
  <si>
    <t>Note in sick animals, their comfort temperature requirements may be higher.</t>
  </si>
  <si>
    <t>Comment:</t>
  </si>
  <si>
    <r>
      <t>Thermal neutral temperature (</t>
    </r>
    <r>
      <rPr>
        <sz val="11"/>
        <color theme="1"/>
        <rFont val="Times New Roman"/>
        <family val="1"/>
      </rPr>
      <t>º</t>
    </r>
    <r>
      <rPr>
        <sz val="11"/>
        <color theme="1"/>
        <rFont val="Times New Roman"/>
        <family val="2"/>
      </rPr>
      <t>C)</t>
    </r>
    <r>
      <rPr>
        <sz val="11"/>
        <color theme="1"/>
        <rFont val="Times New Roman"/>
        <family val="2"/>
      </rPr>
      <t xml:space="preserve"> is determined to be equal to [27-0.6*(total body heat output)] - assuming a healthy pig</t>
    </r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</si>
</sst>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Times New Roman"/>
      <family val="1"/>
    </font>
    <font>
      <b/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0" xfId="0" applyBorder="1"/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" fontId="0" fillId="0" borderId="0" xfId="0" applyNumberFormat="1"/>
    <xf numFmtId="1" fontId="1" fillId="0" borderId="0" xfId="0" applyNumberFormat="1" applyFont="1" applyBorder="1" applyAlignment="1">
      <alignment horizontal="center"/>
    </xf>
    <xf numFmtId="1" fontId="0" fillId="0" borderId="0" xfId="0" applyNumberFormat="1" applyBorder="1"/>
    <xf numFmtId="0" fontId="1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3" borderId="0" xfId="0" applyFont="1" applyFill="1" applyBorder="1"/>
    <xf numFmtId="0" fontId="8" fillId="0" borderId="0" xfId="0" applyFont="1"/>
    <xf numFmtId="0" fontId="8" fillId="3" borderId="0" xfId="0" applyFont="1" applyFill="1" applyBorder="1"/>
    <xf numFmtId="0" fontId="5" fillId="3" borderId="0" xfId="0" applyFont="1" applyFill="1"/>
    <xf numFmtId="0" fontId="5" fillId="3" borderId="0" xfId="0" applyFont="1" applyFill="1" applyBorder="1" applyAlignment="1">
      <alignment horizontal="center"/>
    </xf>
    <xf numFmtId="164" fontId="5" fillId="3" borderId="0" xfId="0" applyNumberFormat="1" applyFont="1" applyFill="1" applyBorder="1"/>
    <xf numFmtId="0" fontId="5" fillId="0" borderId="0" xfId="0" applyFont="1"/>
    <xf numFmtId="1" fontId="5" fillId="3" borderId="0" xfId="0" applyNumberFormat="1" applyFont="1" applyFill="1" applyBorder="1"/>
  </cellXfs>
  <cellStyles count="1">
    <cellStyle name="Normal" xfId="0" builtinId="0"/>
  </cellStyles>
  <dxfs count="4">
    <dxf>
      <font>
        <color theme="0"/>
      </font>
    </dxf>
    <dxf>
      <font>
        <color theme="1"/>
      </font>
      <fill>
        <patternFill>
          <bgColor theme="6" tint="0.3999450666829432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2603F7"/>
        </patternFill>
      </fill>
    </dxf>
  </dxfs>
  <tableStyles count="0" defaultTableStyle="TableStyleMedium9" defaultPivotStyle="PivotStyleLight16"/>
  <colors>
    <mruColors>
      <color rgb="FF2603F7"/>
      <color rgb="FF0D034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abSelected="1" workbookViewId="0">
      <selection activeCell="W7" sqref="W7"/>
    </sheetView>
  </sheetViews>
  <sheetFormatPr defaultRowHeight="15"/>
  <cols>
    <col min="2" max="2" width="17.7109375" customWidth="1"/>
    <col min="3" max="3" width="8.7109375" customWidth="1"/>
    <col min="4" max="4" width="16.5703125" customWidth="1"/>
    <col min="5" max="5" width="28.85546875" customWidth="1"/>
    <col min="6" max="6" width="12" customWidth="1"/>
    <col min="9" max="9" width="13.28515625" customWidth="1"/>
    <col min="10" max="10" width="12.42578125" customWidth="1"/>
    <col min="11" max="11" width="2.85546875" customWidth="1"/>
    <col min="12" max="12" width="17.140625" customWidth="1"/>
    <col min="13" max="13" width="7.5703125" customWidth="1"/>
    <col min="14" max="14" width="4.5703125" customWidth="1"/>
    <col min="15" max="15" width="5" customWidth="1"/>
    <col min="16" max="16" width="7.28515625" customWidth="1"/>
    <col min="17" max="17" width="4.42578125" customWidth="1"/>
  </cols>
  <sheetData>
    <row r="1" spans="1:20" s="3" customFormat="1" ht="20.25">
      <c r="A1" s="3" t="s">
        <v>23</v>
      </c>
      <c r="K1" s="25"/>
      <c r="L1" s="26"/>
      <c r="M1" s="26"/>
      <c r="N1" s="26"/>
      <c r="O1" s="26"/>
      <c r="P1" s="26"/>
      <c r="Q1" s="26"/>
      <c r="R1" s="26"/>
      <c r="S1" s="26"/>
      <c r="T1" s="26"/>
    </row>
    <row r="2" spans="1:20" s="2" customFormat="1" ht="18.75">
      <c r="A2" s="2" t="s">
        <v>24</v>
      </c>
      <c r="K2" s="27"/>
      <c r="L2" s="28" t="s">
        <v>31</v>
      </c>
      <c r="M2" s="28"/>
      <c r="N2" s="28"/>
      <c r="O2" s="28"/>
      <c r="P2" s="28"/>
      <c r="Q2" s="28"/>
      <c r="R2" s="28"/>
      <c r="S2" s="28"/>
      <c r="T2" s="28"/>
    </row>
    <row r="3" spans="1:20">
      <c r="A3" t="s">
        <v>38</v>
      </c>
      <c r="K3" s="29"/>
      <c r="L3" s="30">
        <v>2</v>
      </c>
      <c r="M3" s="19">
        <v>32</v>
      </c>
      <c r="N3" s="19">
        <v>1</v>
      </c>
      <c r="O3" s="19" t="s">
        <v>2</v>
      </c>
      <c r="P3" s="19"/>
      <c r="Q3" s="31">
        <v>1.4</v>
      </c>
      <c r="R3" s="19" t="s">
        <v>8</v>
      </c>
      <c r="S3" s="19"/>
      <c r="T3" s="19"/>
    </row>
    <row r="4" spans="1:20">
      <c r="K4" s="29"/>
      <c r="L4" s="30">
        <v>8</v>
      </c>
      <c r="M4" s="19">
        <v>28</v>
      </c>
      <c r="N4" s="19">
        <v>0.9</v>
      </c>
      <c r="O4" s="19" t="s">
        <v>3</v>
      </c>
      <c r="P4" s="19"/>
      <c r="Q4" s="31">
        <v>1</v>
      </c>
      <c r="R4" s="19" t="s">
        <v>9</v>
      </c>
      <c r="S4" s="19"/>
      <c r="T4" s="19"/>
    </row>
    <row r="5" spans="1:20" ht="15.75">
      <c r="B5" s="4"/>
      <c r="C5" s="22" t="s">
        <v>21</v>
      </c>
      <c r="D5" s="21">
        <v>23</v>
      </c>
      <c r="E5" s="23" t="s">
        <v>19</v>
      </c>
      <c r="K5" s="29"/>
      <c r="L5" s="30">
        <v>10</v>
      </c>
      <c r="M5" s="19">
        <v>26</v>
      </c>
      <c r="N5" s="19">
        <v>0.9</v>
      </c>
      <c r="O5" s="19" t="s">
        <v>4</v>
      </c>
      <c r="P5" s="19"/>
      <c r="Q5" s="31">
        <v>0.9</v>
      </c>
      <c r="R5" s="19" t="s">
        <v>10</v>
      </c>
      <c r="S5" s="19"/>
      <c r="T5" s="19"/>
    </row>
    <row r="6" spans="1:20">
      <c r="B6" s="8" t="s">
        <v>33</v>
      </c>
      <c r="C6" s="4" t="str">
        <f>IF(D6&lt;130,"less than:"," ")</f>
        <v xml:space="preserve"> </v>
      </c>
      <c r="D6" s="13" t="s">
        <v>16</v>
      </c>
      <c r="E6" t="s">
        <v>0</v>
      </c>
      <c r="G6" s="14"/>
      <c r="K6" s="29"/>
      <c r="L6" s="30">
        <v>15</v>
      </c>
      <c r="M6" s="19">
        <v>22</v>
      </c>
      <c r="N6" s="19"/>
      <c r="O6" s="19"/>
      <c r="P6" s="19"/>
      <c r="Q6" s="31">
        <v>1</v>
      </c>
      <c r="R6" s="19" t="s">
        <v>11</v>
      </c>
      <c r="S6" s="19"/>
      <c r="T6" s="19"/>
    </row>
    <row r="7" spans="1:20">
      <c r="C7" s="4" t="s">
        <v>25</v>
      </c>
      <c r="D7" s="12">
        <f>IF(D6=2,32,IF(D6=8,28,IF(D6=10,26,IF(D6=15,22,IF(D6=30,20,IF(D6=60,18,IF(D6=120,16,IF(D6="sow group bedded",15,IF(D6="lactating sow",16,18)))))))))</f>
        <v>16</v>
      </c>
      <c r="E7" s="9" t="s">
        <v>19</v>
      </c>
      <c r="K7" s="29"/>
      <c r="L7" s="30">
        <v>30</v>
      </c>
      <c r="M7" s="19">
        <v>20</v>
      </c>
      <c r="N7" s="19"/>
      <c r="O7" s="19"/>
      <c r="P7" s="19"/>
      <c r="Q7" s="31">
        <v>0.8</v>
      </c>
      <c r="R7" s="19" t="s">
        <v>12</v>
      </c>
      <c r="S7" s="19"/>
      <c r="T7" s="19"/>
    </row>
    <row r="8" spans="1:20">
      <c r="C8" s="4"/>
      <c r="D8" s="10"/>
      <c r="E8" s="9"/>
      <c r="K8" s="29"/>
      <c r="L8" s="30">
        <v>60</v>
      </c>
      <c r="M8" s="19">
        <v>18</v>
      </c>
      <c r="N8" s="19"/>
      <c r="O8" s="19"/>
      <c r="P8" s="19"/>
      <c r="Q8" s="31">
        <v>0.7</v>
      </c>
      <c r="R8" s="19" t="s">
        <v>13</v>
      </c>
      <c r="S8" s="19"/>
      <c r="T8" s="19"/>
    </row>
    <row r="9" spans="1:20">
      <c r="D9" s="4" t="s">
        <v>1</v>
      </c>
      <c r="E9" s="6" t="s">
        <v>2</v>
      </c>
      <c r="K9" s="29"/>
      <c r="L9" s="30">
        <v>120</v>
      </c>
      <c r="M9" s="19">
        <v>16</v>
      </c>
      <c r="N9" s="19"/>
      <c r="O9" s="19"/>
      <c r="P9" s="19"/>
      <c r="Q9" s="19"/>
      <c r="R9" s="19"/>
      <c r="S9" s="19"/>
      <c r="T9" s="19"/>
    </row>
    <row r="10" spans="1:20">
      <c r="D10" s="4" t="s">
        <v>5</v>
      </c>
      <c r="E10" s="7">
        <v>0.2</v>
      </c>
      <c r="F10" t="s">
        <v>6</v>
      </c>
      <c r="K10" s="29"/>
      <c r="L10" s="30" t="s">
        <v>14</v>
      </c>
      <c r="M10" s="19">
        <v>18</v>
      </c>
      <c r="N10" s="19"/>
      <c r="O10" s="19"/>
      <c r="P10" s="19"/>
      <c r="Q10" s="19"/>
      <c r="R10" s="19"/>
      <c r="S10" s="19"/>
      <c r="T10" s="19"/>
    </row>
    <row r="11" spans="1:20">
      <c r="D11" s="4" t="s">
        <v>7</v>
      </c>
      <c r="E11" s="6" t="s">
        <v>9</v>
      </c>
      <c r="K11" s="29"/>
      <c r="L11" s="30" t="s">
        <v>15</v>
      </c>
      <c r="M11" s="19">
        <v>15</v>
      </c>
      <c r="N11" s="19"/>
      <c r="O11" s="19"/>
      <c r="P11" s="19"/>
      <c r="Q11" s="19"/>
      <c r="R11" s="19"/>
      <c r="S11" s="19"/>
      <c r="T11" s="19"/>
    </row>
    <row r="12" spans="1:20">
      <c r="K12" s="29"/>
      <c r="L12" s="30" t="s">
        <v>16</v>
      </c>
      <c r="M12" s="19">
        <v>16</v>
      </c>
      <c r="N12" s="19"/>
      <c r="O12" s="19"/>
      <c r="P12" s="19"/>
      <c r="Q12" s="19"/>
      <c r="R12" s="19"/>
      <c r="S12" s="19"/>
      <c r="T12" s="19"/>
    </row>
    <row r="13" spans="1:20">
      <c r="D13" s="1"/>
      <c r="E13" s="8" t="s">
        <v>18</v>
      </c>
      <c r="F13" s="11">
        <f>(D5*L20*L22)-(M21*2)</f>
        <v>23</v>
      </c>
      <c r="G13" s="9" t="s">
        <v>20</v>
      </c>
      <c r="H13" s="24" t="str">
        <f>IF(F13&gt;(D7+4),"Hot, Cooling required",IF(F13&gt;(D7+2),"HOT",IF(F13&lt;(D7-3),"Cold warming required",IF(F13&lt;(D7-1),"COLD","OK"))))</f>
        <v>Hot, Cooling required</v>
      </c>
      <c r="I13" s="24"/>
      <c r="J13" s="5"/>
      <c r="K13" s="29"/>
      <c r="L13" s="30" t="s">
        <v>17</v>
      </c>
      <c r="M13" s="19">
        <v>18</v>
      </c>
      <c r="N13" s="19"/>
      <c r="O13" s="19"/>
      <c r="P13" s="19"/>
      <c r="Q13" s="19"/>
      <c r="R13" s="19"/>
      <c r="S13" s="19"/>
      <c r="T13" s="19"/>
    </row>
    <row r="14" spans="1:20">
      <c r="E14" s="8"/>
      <c r="F14" s="15"/>
      <c r="G14" s="9"/>
      <c r="K14" s="29"/>
      <c r="L14" s="19"/>
      <c r="M14" s="19"/>
      <c r="N14" s="19"/>
      <c r="O14" s="19"/>
      <c r="P14" s="19"/>
      <c r="Q14" s="19"/>
      <c r="R14" s="19"/>
      <c r="S14" s="19"/>
      <c r="T14" s="19"/>
    </row>
    <row r="15" spans="1:20">
      <c r="B15" s="17" t="s">
        <v>28</v>
      </c>
      <c r="K15" s="32"/>
      <c r="L15" s="20" t="s">
        <v>22</v>
      </c>
      <c r="M15" s="33">
        <f>IF(F13&gt;(D7+2),-((F13-(D7+1))*M18),0)</f>
        <v>-1680</v>
      </c>
      <c r="N15" s="19" t="s">
        <v>26</v>
      </c>
      <c r="O15" s="19"/>
      <c r="P15" s="19"/>
      <c r="Q15" s="19" t="s">
        <v>32</v>
      </c>
      <c r="R15" s="19"/>
      <c r="S15" s="19"/>
      <c r="T15" s="19"/>
    </row>
    <row r="16" spans="1:20">
      <c r="B16" s="4" t="s">
        <v>37</v>
      </c>
      <c r="C16" s="16">
        <f>M15+M16</f>
        <v>-1680</v>
      </c>
      <c r="D16" t="str">
        <f>IF(M15&lt;0,"g/day, effect on reduced feed intake",IF(M16&lt;0,"g/day effect on growth rate","Target growth and feed intakes to be expected"))</f>
        <v>g/day, effect on reduced feed intake</v>
      </c>
      <c r="K16" s="32"/>
      <c r="L16" s="20" t="s">
        <v>27</v>
      </c>
      <c r="M16" s="33">
        <f>IF(F13&lt;(D7-2),-((((0.012*POWER(M18,0.75))/(13*0.7))*1000)*((D7-1)-F13)),0)</f>
        <v>0</v>
      </c>
      <c r="N16" s="19" t="s">
        <v>26</v>
      </c>
      <c r="O16" s="19"/>
      <c r="P16" s="19"/>
      <c r="Q16" s="19"/>
      <c r="R16" s="30">
        <v>2</v>
      </c>
      <c r="S16" s="19">
        <v>1</v>
      </c>
      <c r="T16" s="19"/>
    </row>
    <row r="17" spans="1:20">
      <c r="B17" s="4" t="str">
        <f>IF(M15&lt;0,"with a"," ")</f>
        <v>with a</v>
      </c>
      <c r="C17" s="18">
        <f>IF(M15=0," ",IF(D6&lt;15,(1*C16),IF(D6&lt;30,(0.8*C16),IF(D6&lt;60,(0.5*C16),IF(D6&lt;120,(0.4*C16),(0.35*C16))))))</f>
        <v>-588</v>
      </c>
      <c r="D17" t="str">
        <f>IF(M15&lt;0,"g/day effect on growth rates"," ")</f>
        <v>g/day effect on growth rates</v>
      </c>
      <c r="K17" s="32"/>
      <c r="L17" s="19"/>
      <c r="M17" s="19"/>
      <c r="N17" s="19"/>
      <c r="O17" s="19"/>
      <c r="P17" s="19"/>
      <c r="Q17" s="19"/>
      <c r="R17" s="30">
        <v>8</v>
      </c>
      <c r="S17" s="19">
        <v>1</v>
      </c>
      <c r="T17" s="19"/>
    </row>
    <row r="18" spans="1:20">
      <c r="K18" s="32"/>
      <c r="L18" s="20" t="s">
        <v>29</v>
      </c>
      <c r="M18" s="19">
        <f>IF(D6="sow individual",M24,IF(D6="sow group bedded",M24,IF(D6="lactating sow",M25,IF(D6="boar",M26,D6))))</f>
        <v>280</v>
      </c>
      <c r="N18" s="19" t="s">
        <v>0</v>
      </c>
      <c r="O18" s="19"/>
      <c r="P18" s="19"/>
      <c r="Q18" s="19"/>
      <c r="R18" s="30">
        <v>10</v>
      </c>
      <c r="S18" s="19">
        <v>1</v>
      </c>
      <c r="T18" s="19"/>
    </row>
    <row r="19" spans="1:20">
      <c r="A19" t="s">
        <v>36</v>
      </c>
      <c r="K19" s="32"/>
      <c r="L19" s="19" t="s">
        <v>30</v>
      </c>
      <c r="M19" s="19"/>
      <c r="N19" s="19"/>
      <c r="O19" s="19"/>
      <c r="P19" s="19"/>
      <c r="Q19" s="19"/>
      <c r="R19" s="30">
        <v>15</v>
      </c>
      <c r="S19" s="19">
        <v>0.8</v>
      </c>
      <c r="T19" s="19"/>
    </row>
    <row r="20" spans="1:20">
      <c r="K20" s="32"/>
      <c r="L20" s="19">
        <f>IF(E9="insulated",1,0.9)</f>
        <v>1</v>
      </c>
      <c r="M20" s="19"/>
      <c r="N20" s="19"/>
      <c r="O20" s="19"/>
      <c r="P20" s="19"/>
      <c r="Q20" s="19"/>
      <c r="R20" s="30">
        <v>30</v>
      </c>
      <c r="S20" s="19">
        <v>0.5</v>
      </c>
      <c r="T20" s="19"/>
    </row>
    <row r="21" spans="1:20">
      <c r="K21" s="32"/>
      <c r="L21" s="19">
        <f>(E10-0.5)/0.2</f>
        <v>-1.4999999999999998</v>
      </c>
      <c r="M21" s="19">
        <f>IF(L21&lt;0,0,L21)</f>
        <v>0</v>
      </c>
      <c r="N21" s="19"/>
      <c r="O21" s="19"/>
      <c r="P21" s="19"/>
      <c r="Q21" s="19"/>
      <c r="R21" s="30">
        <v>60</v>
      </c>
      <c r="S21" s="19">
        <v>0.4</v>
      </c>
      <c r="T21" s="19"/>
    </row>
    <row r="22" spans="1:20">
      <c r="K22" s="32"/>
      <c r="L22" s="19">
        <f>IF(E11="deep straw bed",1.4,IF(E11="no bedding solid uninsulated",0.9,IF(E11="slatted floor with under draught",0.8,IF(E11="wet solid, uninsulated floor",0.7,1))))</f>
        <v>1</v>
      </c>
      <c r="M22" s="19"/>
      <c r="N22" s="19"/>
      <c r="O22" s="19"/>
      <c r="P22" s="19"/>
      <c r="Q22" s="19"/>
      <c r="R22" s="30">
        <v>120</v>
      </c>
      <c r="S22" s="19">
        <v>0.3</v>
      </c>
      <c r="T22" s="19"/>
    </row>
    <row r="23" spans="1:20">
      <c r="K23" s="32"/>
      <c r="L23" s="19"/>
      <c r="M23" s="19"/>
      <c r="N23" s="19"/>
      <c r="O23" s="19"/>
      <c r="P23" s="19"/>
      <c r="Q23" s="19"/>
      <c r="R23" s="19"/>
      <c r="S23" s="19"/>
      <c r="T23" s="19"/>
    </row>
    <row r="24" spans="1:20">
      <c r="K24" s="32"/>
      <c r="L24" s="20" t="s">
        <v>34</v>
      </c>
      <c r="M24" s="19">
        <v>240</v>
      </c>
      <c r="N24" s="19" t="s">
        <v>0</v>
      </c>
      <c r="O24" s="19"/>
      <c r="P24" s="19"/>
      <c r="Q24" s="19"/>
      <c r="R24" s="19"/>
      <c r="S24" s="19"/>
      <c r="T24" s="19"/>
    </row>
    <row r="25" spans="1:20">
      <c r="K25" s="32"/>
      <c r="L25" s="20" t="s">
        <v>35</v>
      </c>
      <c r="M25" s="19">
        <v>280</v>
      </c>
      <c r="N25" s="19" t="s">
        <v>0</v>
      </c>
      <c r="O25" s="19"/>
      <c r="P25" s="19"/>
      <c r="Q25" s="19"/>
      <c r="R25" s="19"/>
      <c r="S25" s="19"/>
      <c r="T25" s="19"/>
    </row>
    <row r="26" spans="1:20">
      <c r="K26" s="32"/>
      <c r="L26" s="20" t="s">
        <v>17</v>
      </c>
      <c r="M26" s="19">
        <v>350</v>
      </c>
      <c r="N26" s="19" t="s">
        <v>0</v>
      </c>
      <c r="O26" s="19"/>
      <c r="P26" s="19"/>
      <c r="Q26" s="19"/>
      <c r="R26" s="19"/>
      <c r="S26" s="19"/>
      <c r="T26" s="19"/>
    </row>
  </sheetData>
  <mergeCells count="1">
    <mergeCell ref="H13:I13"/>
  </mergeCells>
  <conditionalFormatting sqref="H13">
    <cfRule type="containsText" dxfId="3" priority="3" operator="containsText" text="Cold">
      <formula>NOT(ISERROR(SEARCH("Cold",H13)))</formula>
    </cfRule>
    <cfRule type="containsText" dxfId="2" priority="4" operator="containsText" text="Hot">
      <formula>NOT(ISERROR(SEARCH("Hot",H13)))</formula>
    </cfRule>
  </conditionalFormatting>
  <conditionalFormatting sqref="H13:I13">
    <cfRule type="cellIs" dxfId="1" priority="2" operator="equal">
      <formula>"OK"</formula>
    </cfRule>
  </conditionalFormatting>
  <conditionalFormatting sqref="C16">
    <cfRule type="cellIs" dxfId="0" priority="1" operator="equal">
      <formula>0</formula>
    </cfRule>
  </conditionalFormatting>
  <dataValidations count="3">
    <dataValidation type="list" allowBlank="1" showInputMessage="1" showErrorMessage="1" sqref="D6">
      <formula1>$L$3:$L$13</formula1>
    </dataValidation>
    <dataValidation type="list" allowBlank="1" showInputMessage="1" showErrorMessage="1" sqref="E9">
      <formula1>$O$3:$O$5</formula1>
    </dataValidation>
    <dataValidation type="list" allowBlank="1" showInputMessage="1" showErrorMessage="1" sqref="E11">
      <formula1>$R$3:$R$8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Temperature calculations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2009-06-11T09:28:23Z</dcterms:created>
  <dcterms:modified xsi:type="dcterms:W3CDTF">2009-06-19T23:11:13Z</dcterms:modified>
</cp:coreProperties>
</file>